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30" windowWidth="7680" windowHeight="958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40" i="2"/>
  <c r="D40" s="1"/>
  <c r="D10"/>
  <c r="D11"/>
  <c r="C12"/>
  <c r="D12" s="1"/>
  <c r="C13"/>
  <c r="B13"/>
  <c r="D13"/>
  <c r="C26"/>
  <c r="C29"/>
  <c r="C37" s="1"/>
  <c r="C30"/>
  <c r="C31"/>
  <c r="D31" s="1"/>
  <c r="C32"/>
  <c r="C33"/>
  <c r="D33" s="1"/>
  <c r="C34"/>
  <c r="C35"/>
  <c r="B39"/>
  <c r="B46"/>
  <c r="B47" s="1"/>
  <c r="D42"/>
  <c r="D44"/>
  <c r="D18"/>
  <c r="D19"/>
  <c r="D20"/>
  <c r="D21"/>
  <c r="D22"/>
  <c r="D23"/>
  <c r="D24"/>
  <c r="D25"/>
  <c r="D26"/>
  <c r="D17"/>
  <c r="D30"/>
  <c r="D32"/>
  <c r="D35"/>
  <c r="D29"/>
  <c r="D37" l="1"/>
  <c r="C39"/>
  <c r="D39" s="1"/>
  <c r="C46" l="1"/>
  <c r="C47" s="1"/>
  <c r="D46" l="1"/>
  <c r="D47"/>
</calcChain>
</file>

<file path=xl/sharedStrings.xml><?xml version="1.0" encoding="utf-8"?>
<sst xmlns="http://schemas.openxmlformats.org/spreadsheetml/2006/main" count="50" uniqueCount="48">
  <si>
    <t xml:space="preserve">Всего </t>
  </si>
  <si>
    <t>Услуги сторонних организаций</t>
  </si>
  <si>
    <t>Оплата труда</t>
  </si>
  <si>
    <t>Председатель правления ТСЖ</t>
  </si>
  <si>
    <t>Бухгалтер</t>
  </si>
  <si>
    <t>Уборщик помещений</t>
  </si>
  <si>
    <t>Дворник</t>
  </si>
  <si>
    <t>Слесарь-сантехник</t>
  </si>
  <si>
    <t>Электрик</t>
  </si>
  <si>
    <t>Фонд заработной платы</t>
  </si>
  <si>
    <t>Затраты на текущий ремонт</t>
  </si>
  <si>
    <t>Итого</t>
  </si>
  <si>
    <t>Статьи расходов</t>
  </si>
  <si>
    <t>Непредвиденные расходы (очистка снега, устранение аварийных ситуаций)</t>
  </si>
  <si>
    <t>Общая полезная площадь дома, кв. м.</t>
  </si>
  <si>
    <t>Общая полезная площадь нежилых помещений, кв. м.</t>
  </si>
  <si>
    <t>Сумма доходов от обслуживания нежилых помещений</t>
  </si>
  <si>
    <t>Общая полезная площадь всего по дому, кв. м.</t>
  </si>
  <si>
    <t>Изменение в процентах</t>
  </si>
  <si>
    <t>Тариф руб/м. кв.</t>
  </si>
  <si>
    <t>ООО "Благо" (Санитарная обработка)</t>
  </si>
  <si>
    <t>ОАО "Газпром газораспределение Великий Новгород"</t>
  </si>
  <si>
    <t>Обслуживание счета</t>
  </si>
  <si>
    <t>ООО "ПортКом Софт" (сдача отчетности)</t>
  </si>
  <si>
    <t>Замещение вакансий на время трудового отпуска</t>
  </si>
  <si>
    <t>ООО "Гросс"</t>
  </si>
  <si>
    <t>ООО "СпецАвтоХозяйство"</t>
  </si>
  <si>
    <t>МУП "Аварийно-диспетчерская служба"</t>
  </si>
  <si>
    <t xml:space="preserve">МУП ИАЦ по ЖКХ </t>
  </si>
  <si>
    <t>Взносы с заработной платы</t>
  </si>
  <si>
    <t>Общехозяйственные расходы (канцелярские расходы, услуги связи, расходы на хозяйственные нужды)</t>
  </si>
  <si>
    <t>Тариф 2016 г. Сумма затрат за месяц руб.</t>
  </si>
  <si>
    <t>Управляющий ТСЖ</t>
  </si>
  <si>
    <t>Центр "Диалог"</t>
  </si>
  <si>
    <t>Ростелеком</t>
  </si>
  <si>
    <t>Датаком Сервис</t>
  </si>
  <si>
    <t>Новгородская продовольственная компания</t>
  </si>
  <si>
    <t>Статьи доходов</t>
  </si>
  <si>
    <t>Тариф 2016 г. Сумма дохода за месяц руб.</t>
  </si>
  <si>
    <t>Председатель собрания</t>
  </si>
  <si>
    <t>Секретарь собрания</t>
  </si>
  <si>
    <t>______________________________</t>
  </si>
  <si>
    <t>Приложение 3</t>
  </si>
  <si>
    <t>Утверждено общим собранием членов ТСЖ "Большая Московская 56/12" от 17.02.2017</t>
  </si>
  <si>
    <t>Тариф 2017 г. Сумма дохода за месяц руб.</t>
  </si>
  <si>
    <t>Тариф 2017 г. Сумма затрат за месяц руб.</t>
  </si>
  <si>
    <t>Оплата работы в праздничные дни</t>
  </si>
  <si>
    <t>Смета доходов и  затрат на  содержание общедомового имущества жилого дома  N 56/12 по ул. Большая Московская на период с 01.02.2017 по 31.01.2018 г.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</si>
</sst>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 applyAlignment="1">
      <alignment wrapText="1"/>
    </xf>
    <xf numFmtId="0" fontId="2" fillId="0" borderId="4" xfId="0" applyFont="1" applyBorder="1"/>
    <xf numFmtId="2" fontId="0" fillId="0" borderId="5" xfId="0" applyNumberFormat="1" applyBorder="1"/>
    <xf numFmtId="0" fontId="2" fillId="0" borderId="4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right"/>
    </xf>
    <xf numFmtId="0" fontId="2" fillId="0" borderId="2" xfId="0" applyFont="1" applyBorder="1" applyAlignment="1">
      <alignment wrapText="1"/>
    </xf>
    <xf numFmtId="2" fontId="0" fillId="0" borderId="0" xfId="0" applyNumberFormat="1"/>
    <xf numFmtId="0" fontId="2" fillId="0" borderId="12" xfId="0" applyFont="1" applyFill="1" applyBorder="1" applyAlignment="1">
      <alignment wrapText="1"/>
    </xf>
    <xf numFmtId="4" fontId="0" fillId="0" borderId="0" xfId="0" applyNumberFormat="1"/>
    <xf numFmtId="0" fontId="0" fillId="0" borderId="13" xfId="0" applyBorder="1" applyAlignment="1">
      <alignment wrapText="1"/>
    </xf>
    <xf numFmtId="2" fontId="6" fillId="2" borderId="14" xfId="1" applyNumberFormat="1" applyFont="1" applyFill="1" applyBorder="1" applyAlignment="1">
      <alignment horizontal="right" vertical="top"/>
    </xf>
    <xf numFmtId="4" fontId="6" fillId="2" borderId="14" xfId="1" applyNumberFormat="1" applyFont="1" applyFill="1" applyBorder="1" applyAlignment="1">
      <alignment horizontal="right" vertical="top"/>
    </xf>
    <xf numFmtId="0" fontId="0" fillId="2" borderId="0" xfId="0" applyFill="1"/>
    <xf numFmtId="4" fontId="2" fillId="2" borderId="15" xfId="0" applyNumberFormat="1" applyFont="1" applyFill="1" applyBorder="1"/>
    <xf numFmtId="4" fontId="2" fillId="2" borderId="12" xfId="0" applyNumberFormat="1" applyFont="1" applyFill="1" applyBorder="1"/>
    <xf numFmtId="2" fontId="2" fillId="2" borderId="12" xfId="0" applyNumberFormat="1" applyFont="1" applyFill="1" applyBorder="1"/>
    <xf numFmtId="4" fontId="0" fillId="2" borderId="16" xfId="0" applyNumberFormat="1" applyFill="1" applyBorder="1"/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20" xfId="0" applyFont="1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4" fontId="2" fillId="0" borderId="16" xfId="0" applyNumberFormat="1" applyFont="1" applyFill="1" applyBorder="1"/>
    <xf numFmtId="2" fontId="0" fillId="0" borderId="21" xfId="0" applyNumberFormat="1" applyFill="1" applyBorder="1"/>
    <xf numFmtId="0" fontId="2" fillId="0" borderId="2" xfId="0" applyFont="1" applyBorder="1"/>
    <xf numFmtId="0" fontId="0" fillId="0" borderId="22" xfId="0" applyBorder="1" applyAlignment="1">
      <alignment wrapText="1"/>
    </xf>
    <xf numFmtId="4" fontId="0" fillId="0" borderId="16" xfId="0" applyNumberFormat="1" applyFill="1" applyBorder="1"/>
    <xf numFmtId="0" fontId="0" fillId="0" borderId="21" xfId="0" applyFill="1" applyBorder="1"/>
    <xf numFmtId="4" fontId="0" fillId="0" borderId="6" xfId="0" applyNumberFormat="1" applyFill="1" applyBorder="1"/>
    <xf numFmtId="2" fontId="0" fillId="0" borderId="6" xfId="0" applyNumberFormat="1" applyFill="1" applyBorder="1"/>
    <xf numFmtId="4" fontId="0" fillId="0" borderId="7" xfId="0" applyNumberFormat="1" applyFill="1" applyBorder="1"/>
    <xf numFmtId="2" fontId="0" fillId="0" borderId="7" xfId="0" applyNumberFormat="1" applyFill="1" applyBorder="1"/>
    <xf numFmtId="4" fontId="0" fillId="0" borderId="23" xfId="0" applyNumberFormat="1" applyFill="1" applyBorder="1"/>
    <xf numFmtId="2" fontId="0" fillId="0" borderId="23" xfId="0" applyNumberFormat="1" applyFill="1" applyBorder="1"/>
    <xf numFmtId="4" fontId="2" fillId="0" borderId="8" xfId="0" applyNumberFormat="1" applyFont="1" applyFill="1" applyBorder="1"/>
    <xf numFmtId="4" fontId="0" fillId="0" borderId="24" xfId="0" applyNumberFormat="1" applyFill="1" applyBorder="1"/>
    <xf numFmtId="4" fontId="2" fillId="0" borderId="15" xfId="0" applyNumberFormat="1" applyFont="1" applyFill="1" applyBorder="1"/>
    <xf numFmtId="4" fontId="2" fillId="0" borderId="12" xfId="0" applyNumberFormat="1" applyFont="1" applyFill="1" applyBorder="1"/>
    <xf numFmtId="2" fontId="2" fillId="0" borderId="12" xfId="0" applyNumberFormat="1" applyFont="1" applyFill="1" applyBorder="1"/>
    <xf numFmtId="164" fontId="4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2" fontId="2" fillId="0" borderId="7" xfId="0" applyNumberFormat="1" applyFont="1" applyFill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4" fontId="0" fillId="2" borderId="28" xfId="0" applyNumberFormat="1" applyFill="1" applyBorder="1"/>
    <xf numFmtId="0" fontId="0" fillId="2" borderId="29" xfId="0" applyFill="1" applyBorder="1"/>
    <xf numFmtId="0" fontId="0" fillId="2" borderId="30" xfId="0" applyFill="1" applyBorder="1"/>
    <xf numFmtId="0" fontId="0" fillId="0" borderId="31" xfId="0" applyBorder="1"/>
    <xf numFmtId="0" fontId="0" fillId="0" borderId="32" xfId="0" applyBorder="1"/>
    <xf numFmtId="0" fontId="2" fillId="0" borderId="33" xfId="0" applyFont="1" applyBorder="1"/>
    <xf numFmtId="2" fontId="0" fillId="0" borderId="32" xfId="0" applyNumberFormat="1" applyBorder="1"/>
    <xf numFmtId="2" fontId="0" fillId="0" borderId="31" xfId="0" applyNumberFormat="1" applyBorder="1"/>
    <xf numFmtId="2" fontId="2" fillId="0" borderId="33" xfId="0" applyNumberFormat="1" applyFont="1" applyBorder="1"/>
    <xf numFmtId="4" fontId="2" fillId="2" borderId="0" xfId="0" applyNumberFormat="1" applyFont="1" applyFill="1" applyBorder="1"/>
    <xf numFmtId="0" fontId="2" fillId="0" borderId="34" xfId="0" applyFont="1" applyBorder="1"/>
    <xf numFmtId="4" fontId="2" fillId="0" borderId="0" xfId="0" applyNumberFormat="1" applyFont="1" applyFill="1" applyBorder="1"/>
    <xf numFmtId="2" fontId="0" fillId="0" borderId="35" xfId="0" applyNumberFormat="1" applyBorder="1"/>
    <xf numFmtId="2" fontId="0" fillId="0" borderId="20" xfId="0" applyNumberFormat="1" applyFill="1" applyBorder="1"/>
    <xf numFmtId="2" fontId="0" fillId="0" borderId="8" xfId="0" applyNumberFormat="1" applyFill="1" applyBorder="1"/>
    <xf numFmtId="2" fontId="0" fillId="0" borderId="15" xfId="0" applyNumberFormat="1" applyFill="1" applyBorder="1"/>
    <xf numFmtId="2" fontId="0" fillId="0" borderId="12" xfId="0" applyNumberFormat="1" applyFill="1" applyBorder="1"/>
    <xf numFmtId="0" fontId="2" fillId="0" borderId="36" xfId="0" applyFont="1" applyBorder="1" applyAlignment="1">
      <alignment wrapText="1"/>
    </xf>
    <xf numFmtId="4" fontId="2" fillId="0" borderId="17" xfId="0" applyNumberFormat="1" applyFont="1" applyFill="1" applyBorder="1"/>
    <xf numFmtId="0" fontId="2" fillId="0" borderId="37" xfId="0" applyFont="1" applyBorder="1"/>
    <xf numFmtId="4" fontId="2" fillId="2" borderId="20" xfId="0" applyNumberFormat="1" applyFont="1" applyFill="1" applyBorder="1"/>
    <xf numFmtId="4" fontId="2" fillId="0" borderId="20" xfId="0" applyNumberFormat="1" applyFont="1" applyFill="1" applyBorder="1"/>
    <xf numFmtId="2" fontId="2" fillId="0" borderId="23" xfId="0" applyNumberFormat="1" applyFont="1" applyFill="1" applyBorder="1"/>
    <xf numFmtId="0" fontId="0" fillId="2" borderId="16" xfId="0" applyFill="1" applyBorder="1"/>
    <xf numFmtId="2" fontId="2" fillId="0" borderId="0" xfId="0" applyNumberFormat="1" applyFont="1"/>
    <xf numFmtId="2" fontId="2" fillId="0" borderId="12" xfId="0" applyNumberFormat="1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workbookViewId="0">
      <selection activeCell="L4" sqref="L4"/>
    </sheetView>
  </sheetViews>
  <sheetFormatPr defaultRowHeight="12.75"/>
  <cols>
    <col min="1" max="1" width="46.85546875" customWidth="1"/>
    <col min="2" max="2" width="15.140625" customWidth="1"/>
    <col min="3" max="3" width="16.7109375" customWidth="1"/>
    <col min="4" max="4" width="13.42578125" customWidth="1"/>
  </cols>
  <sheetData>
    <row r="1" spans="1:4">
      <c r="C1" s="88" t="s">
        <v>42</v>
      </c>
      <c r="D1" s="88"/>
    </row>
    <row r="2" spans="1:4" ht="26.45" customHeight="1">
      <c r="B2" s="90" t="s">
        <v>43</v>
      </c>
      <c r="C2" s="90"/>
      <c r="D2" s="90"/>
    </row>
    <row r="3" spans="1:4">
      <c r="B3" s="15"/>
      <c r="C3" s="15"/>
      <c r="D3" s="15"/>
    </row>
    <row r="4" spans="1:4" ht="27" customHeight="1">
      <c r="A4" s="89" t="s">
        <v>47</v>
      </c>
      <c r="B4" s="89"/>
      <c r="C4" s="89"/>
      <c r="D4" s="89"/>
    </row>
    <row r="5" spans="1:4" ht="13.5" thickBot="1"/>
    <row r="6" spans="1:4">
      <c r="A6" s="7" t="s">
        <v>17</v>
      </c>
      <c r="B6" s="10"/>
      <c r="C6" s="54">
        <v>2637.9</v>
      </c>
      <c r="D6" s="5"/>
    </row>
    <row r="7" spans="1:4">
      <c r="A7" s="8" t="s">
        <v>15</v>
      </c>
      <c r="B7" s="11"/>
      <c r="C7" s="55">
        <v>319</v>
      </c>
      <c r="D7" s="12"/>
    </row>
    <row r="8" spans="1:4" ht="13.5" thickBot="1">
      <c r="A8" s="9" t="s">
        <v>14</v>
      </c>
      <c r="B8" s="13"/>
      <c r="C8" s="56">
        <v>2318.9</v>
      </c>
      <c r="D8" s="14"/>
    </row>
    <row r="9" spans="1:4" ht="39" thickBot="1">
      <c r="A9" s="28" t="s">
        <v>37</v>
      </c>
      <c r="B9" s="29" t="s">
        <v>38</v>
      </c>
      <c r="C9" s="30" t="s">
        <v>44</v>
      </c>
      <c r="D9" s="30" t="s">
        <v>18</v>
      </c>
    </row>
    <row r="10" spans="1:4">
      <c r="A10" s="32" t="s">
        <v>34</v>
      </c>
      <c r="B10" s="58">
        <v>500</v>
      </c>
      <c r="C10" s="43">
        <v>500</v>
      </c>
      <c r="D10" s="44">
        <f>(C10/B10-1)*100</f>
        <v>0</v>
      </c>
    </row>
    <row r="11" spans="1:4">
      <c r="A11" s="33" t="s">
        <v>35</v>
      </c>
      <c r="B11" s="59">
        <v>310.66000000000003</v>
      </c>
      <c r="C11" s="45">
        <v>310.66000000000003</v>
      </c>
      <c r="D11" s="48">
        <f>(C11/B11-1)*100</f>
        <v>0</v>
      </c>
    </row>
    <row r="12" spans="1:4" ht="13.5" thickBot="1">
      <c r="A12" s="34" t="s">
        <v>36</v>
      </c>
      <c r="B12" s="60">
        <v>7507.73</v>
      </c>
      <c r="C12" s="50">
        <f>B12*1.054</f>
        <v>7913.1474200000002</v>
      </c>
      <c r="D12" s="48">
        <f>(C12/B12-1)*100</f>
        <v>5.4000000000000048</v>
      </c>
    </row>
    <row r="13" spans="1:4" ht="13.5" thickBot="1">
      <c r="A13" s="31" t="s">
        <v>16</v>
      </c>
      <c r="B13" s="52">
        <f>SUM(B10:B12)</f>
        <v>8318.39</v>
      </c>
      <c r="C13" s="52">
        <f>SUM(C10:C12)</f>
        <v>8723.807420000001</v>
      </c>
      <c r="D13" s="74">
        <f>(C13/B13-1)*100</f>
        <v>4.8737486460721513</v>
      </c>
    </row>
    <row r="14" spans="1:4" ht="13.5" thickBot="1">
      <c r="A14" s="36"/>
      <c r="B14" s="37"/>
      <c r="C14" s="37"/>
      <c r="D14" s="48"/>
    </row>
    <row r="15" spans="1:4" ht="40.15" customHeight="1" thickBot="1">
      <c r="A15" s="28" t="s">
        <v>12</v>
      </c>
      <c r="B15" s="35" t="s">
        <v>31</v>
      </c>
      <c r="C15" s="30" t="s">
        <v>45</v>
      </c>
      <c r="D15" s="35" t="s">
        <v>18</v>
      </c>
    </row>
    <row r="16" spans="1:4" ht="13.5" thickBot="1">
      <c r="A16" s="39" t="s">
        <v>1</v>
      </c>
      <c r="B16" s="27"/>
      <c r="C16" s="27"/>
      <c r="D16" s="48"/>
    </row>
    <row r="17" spans="1:6">
      <c r="A17" s="62" t="s">
        <v>26</v>
      </c>
      <c r="B17" s="64">
        <v>4380.75</v>
      </c>
      <c r="C17" s="47">
        <v>4520.22</v>
      </c>
      <c r="D17" s="48">
        <f>(C17/B17-1)*100</f>
        <v>3.1837014209895598</v>
      </c>
    </row>
    <row r="18" spans="1:6" ht="16.899999999999999" customHeight="1">
      <c r="A18" s="63" t="s">
        <v>27</v>
      </c>
      <c r="B18" s="65">
        <v>1369.45</v>
      </c>
      <c r="C18" s="45">
        <v>1369.45</v>
      </c>
      <c r="D18" s="48">
        <f t="shared" ref="D18:D26" si="0">(C18/B18-1)*100</f>
        <v>0</v>
      </c>
    </row>
    <row r="19" spans="1:6">
      <c r="A19" s="63" t="s">
        <v>28</v>
      </c>
      <c r="B19" s="65">
        <v>3475.76</v>
      </c>
      <c r="C19" s="45">
        <v>3728.74</v>
      </c>
      <c r="D19" s="48">
        <f t="shared" si="0"/>
        <v>7.2784081754781571</v>
      </c>
    </row>
    <row r="20" spans="1:6">
      <c r="A20" s="3" t="s">
        <v>20</v>
      </c>
      <c r="B20" s="67">
        <v>420</v>
      </c>
      <c r="C20" s="45">
        <v>425</v>
      </c>
      <c r="D20" s="48">
        <f t="shared" si="0"/>
        <v>1.1904761904761862</v>
      </c>
    </row>
    <row r="21" spans="1:6">
      <c r="A21" s="3" t="s">
        <v>22</v>
      </c>
      <c r="B21" s="67">
        <v>1050</v>
      </c>
      <c r="C21" s="45">
        <v>1179.17</v>
      </c>
      <c r="D21" s="48">
        <f t="shared" si="0"/>
        <v>12.301904761904758</v>
      </c>
    </row>
    <row r="22" spans="1:6">
      <c r="A22" s="3" t="s">
        <v>25</v>
      </c>
      <c r="B22" s="67">
        <v>500</v>
      </c>
      <c r="C22" s="45">
        <v>500</v>
      </c>
      <c r="D22" s="48">
        <f t="shared" si="0"/>
        <v>0</v>
      </c>
    </row>
    <row r="23" spans="1:6">
      <c r="A23" s="3" t="s">
        <v>23</v>
      </c>
      <c r="B23" s="67">
        <v>325</v>
      </c>
      <c r="C23" s="45">
        <v>325</v>
      </c>
      <c r="D23" s="48">
        <f t="shared" si="0"/>
        <v>0</v>
      </c>
    </row>
    <row r="24" spans="1:6">
      <c r="A24" s="3" t="s">
        <v>33</v>
      </c>
      <c r="B24" s="67">
        <v>50</v>
      </c>
      <c r="C24" s="45">
        <v>58.33</v>
      </c>
      <c r="D24" s="48">
        <f t="shared" si="0"/>
        <v>16.659999999999986</v>
      </c>
    </row>
    <row r="25" spans="1:6" ht="25.5">
      <c r="A25" s="3" t="s">
        <v>21</v>
      </c>
      <c r="B25" s="67">
        <v>2130</v>
      </c>
      <c r="C25" s="45">
        <v>416.67</v>
      </c>
      <c r="D25" s="48">
        <f t="shared" si="0"/>
        <v>-80.438028169014089</v>
      </c>
    </row>
    <row r="26" spans="1:6" ht="13.5" thickBot="1">
      <c r="A26" s="4" t="s">
        <v>0</v>
      </c>
      <c r="B26" s="66">
        <v>13700.96</v>
      </c>
      <c r="C26" s="49">
        <f>SUM(C17:C25)</f>
        <v>12522.58</v>
      </c>
      <c r="D26" s="48">
        <f t="shared" si="0"/>
        <v>-8.600711191040622</v>
      </c>
    </row>
    <row r="27" spans="1:6" ht="13.5" thickBot="1">
      <c r="A27" s="16" t="s">
        <v>2</v>
      </c>
      <c r="B27" s="61"/>
      <c r="C27" s="41"/>
      <c r="D27" s="42"/>
    </row>
    <row r="28" spans="1:6">
      <c r="A28" s="40" t="s">
        <v>3</v>
      </c>
      <c r="B28" s="68">
        <v>0</v>
      </c>
      <c r="C28" s="47">
        <v>0</v>
      </c>
      <c r="D28" s="44"/>
    </row>
    <row r="29" spans="1:6">
      <c r="A29" s="3" t="s">
        <v>32</v>
      </c>
      <c r="B29" s="67">
        <v>12750</v>
      </c>
      <c r="C29" s="45">
        <f>B29*1.054</f>
        <v>13438.5</v>
      </c>
      <c r="D29" s="46">
        <f>(C29/B29-1)*100</f>
        <v>5.4000000000000048</v>
      </c>
    </row>
    <row r="30" spans="1:6">
      <c r="A30" s="3" t="s">
        <v>4</v>
      </c>
      <c r="B30" s="67">
        <v>5720</v>
      </c>
      <c r="C30" s="45">
        <f t="shared" ref="C30:C35" si="1">B30*1.054</f>
        <v>6028.88</v>
      </c>
      <c r="D30" s="46">
        <f t="shared" ref="D30:D47" si="2">(C30/B30-1)*100</f>
        <v>5.4000000000000048</v>
      </c>
    </row>
    <row r="31" spans="1:6">
      <c r="A31" s="3" t="s">
        <v>5</v>
      </c>
      <c r="B31" s="67">
        <v>3640</v>
      </c>
      <c r="C31" s="45">
        <f t="shared" si="1"/>
        <v>3836.5600000000004</v>
      </c>
      <c r="D31" s="46">
        <f t="shared" si="2"/>
        <v>5.4000000000000048</v>
      </c>
      <c r="F31" s="19"/>
    </row>
    <row r="32" spans="1:6">
      <c r="A32" s="3" t="s">
        <v>6</v>
      </c>
      <c r="B32" s="67">
        <v>5720</v>
      </c>
      <c r="C32" s="45">
        <f t="shared" si="1"/>
        <v>6028.88</v>
      </c>
      <c r="D32" s="46">
        <f t="shared" si="2"/>
        <v>5.4000000000000048</v>
      </c>
    </row>
    <row r="33" spans="1:6">
      <c r="A33" s="3" t="s">
        <v>7</v>
      </c>
      <c r="B33" s="67">
        <v>3060</v>
      </c>
      <c r="C33" s="45">
        <f t="shared" si="1"/>
        <v>3225.2400000000002</v>
      </c>
      <c r="D33" s="46">
        <f t="shared" si="2"/>
        <v>5.4000000000000048</v>
      </c>
    </row>
    <row r="34" spans="1:6">
      <c r="A34" s="3" t="s">
        <v>8</v>
      </c>
      <c r="B34" s="67"/>
      <c r="C34" s="45">
        <f t="shared" si="1"/>
        <v>0</v>
      </c>
      <c r="D34" s="46"/>
    </row>
    <row r="35" spans="1:6">
      <c r="A35" s="20" t="s">
        <v>24</v>
      </c>
      <c r="B35" s="67">
        <v>2574.1666666666665</v>
      </c>
      <c r="C35" s="45">
        <f t="shared" si="1"/>
        <v>2713.1716666666666</v>
      </c>
      <c r="D35" s="46">
        <f t="shared" si="2"/>
        <v>5.4000000000000048</v>
      </c>
    </row>
    <row r="36" spans="1:6">
      <c r="A36" s="20" t="s">
        <v>46</v>
      </c>
      <c r="B36" s="73"/>
      <c r="C36" s="50">
        <v>164</v>
      </c>
      <c r="D36" s="46"/>
    </row>
    <row r="37" spans="1:6" ht="13.5" thickBot="1">
      <c r="A37" s="6" t="s">
        <v>9</v>
      </c>
      <c r="B37" s="69">
        <v>33464.166666666664</v>
      </c>
      <c r="C37" s="49">
        <f>SUM(C28:C36)</f>
        <v>35435.231666666674</v>
      </c>
      <c r="D37" s="75">
        <f t="shared" si="2"/>
        <v>5.8900764499340452</v>
      </c>
    </row>
    <row r="38" spans="1:6" ht="13.5" thickBot="1">
      <c r="B38" s="24"/>
      <c r="C38" s="51"/>
      <c r="D38" s="76"/>
    </row>
    <row r="39" spans="1:6" ht="13.5" thickBot="1">
      <c r="A39" s="18" t="s">
        <v>29</v>
      </c>
      <c r="B39" s="25">
        <f>B37/100*20.2</f>
        <v>6759.7616666666663</v>
      </c>
      <c r="C39" s="52">
        <f>C37*20.2/100</f>
        <v>7157.9167966666682</v>
      </c>
      <c r="D39" s="77">
        <f t="shared" si="2"/>
        <v>5.8900764499340452</v>
      </c>
    </row>
    <row r="40" spans="1:6" ht="39" thickBot="1">
      <c r="A40" s="16" t="s">
        <v>30</v>
      </c>
      <c r="B40" s="52">
        <v>1100</v>
      </c>
      <c r="C40" s="85">
        <f>4540-2342</f>
        <v>2198</v>
      </c>
      <c r="D40" s="74">
        <f t="shared" si="2"/>
        <v>99.818181818181827</v>
      </c>
    </row>
    <row r="41" spans="1:6" ht="13.5" thickBot="1">
      <c r="A41" s="2"/>
      <c r="B41" s="23"/>
      <c r="C41" s="41"/>
      <c r="D41" s="76"/>
    </row>
    <row r="42" spans="1:6" ht="13.5" thickBot="1">
      <c r="A42" s="1" t="s">
        <v>10</v>
      </c>
      <c r="B42" s="25">
        <v>6760</v>
      </c>
      <c r="C42" s="49">
        <v>7500</v>
      </c>
      <c r="D42" s="77">
        <f t="shared" si="2"/>
        <v>10.946745562130179</v>
      </c>
    </row>
    <row r="43" spans="1:6" ht="13.5" thickBot="1">
      <c r="A43" s="71"/>
      <c r="B43" s="70"/>
      <c r="C43" s="72"/>
      <c r="D43" s="76"/>
      <c r="F43" s="19"/>
    </row>
    <row r="44" spans="1:6" ht="26.25" thickBot="1">
      <c r="A44" s="78" t="s">
        <v>13</v>
      </c>
      <c r="B44" s="79">
        <v>1450</v>
      </c>
      <c r="C44" s="86">
        <v>1450</v>
      </c>
      <c r="D44" s="77">
        <f t="shared" si="2"/>
        <v>0</v>
      </c>
    </row>
    <row r="45" spans="1:6" ht="13.5" thickBot="1">
      <c r="A45" s="2"/>
      <c r="B45" s="84"/>
      <c r="C45" s="41"/>
      <c r="D45" s="38"/>
    </row>
    <row r="46" spans="1:6" ht="13.5" thickBot="1">
      <c r="A46" s="80" t="s">
        <v>11</v>
      </c>
      <c r="B46" s="81">
        <f>B26+B37+B39+B40+B42+B44-B13</f>
        <v>54916.498333333329</v>
      </c>
      <c r="C46" s="82">
        <f>C26+C37+C39+C40+C42+C44-C13</f>
        <v>57539.92104333335</v>
      </c>
      <c r="D46" s="83">
        <f t="shared" si="2"/>
        <v>4.7771121422861107</v>
      </c>
    </row>
    <row r="47" spans="1:6" ht="13.5" thickBot="1">
      <c r="A47" s="1" t="s">
        <v>19</v>
      </c>
      <c r="B47" s="26">
        <f>B46/C8</f>
        <v>23.682133051590551</v>
      </c>
      <c r="C47" s="53">
        <f>C46/C8</f>
        <v>24.813455105150435</v>
      </c>
      <c r="D47" s="57">
        <f t="shared" si="2"/>
        <v>4.7771121422861107</v>
      </c>
    </row>
    <row r="49" spans="1:4">
      <c r="A49" t="s">
        <v>39</v>
      </c>
      <c r="B49" s="87" t="s">
        <v>41</v>
      </c>
      <c r="C49" s="87"/>
    </row>
    <row r="50" spans="1:4">
      <c r="C50" s="17"/>
      <c r="D50" s="17"/>
    </row>
    <row r="51" spans="1:4">
      <c r="A51" t="s">
        <v>40</v>
      </c>
      <c r="B51" s="87" t="s">
        <v>41</v>
      </c>
      <c r="C51" s="87"/>
    </row>
    <row r="52" spans="1:4">
      <c r="C52" s="17"/>
    </row>
    <row r="53" spans="1:4">
      <c r="C53" s="19"/>
    </row>
  </sheetData>
  <mergeCells count="5">
    <mergeCell ref="B51:C51"/>
    <mergeCell ref="C1:D1"/>
    <mergeCell ref="A4:D4"/>
    <mergeCell ref="B2:D2"/>
    <mergeCell ref="B49:C49"/>
  </mergeCells>
  <phoneticPr fontId="1" type="noConversion"/>
  <pageMargins left="0.78740157480314965" right="0.39370078740157483" top="0.3" bottom="0.47" header="0.51181102362204722" footer="0.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4"/>
  <sheetViews>
    <sheetView workbookViewId="0">
      <selection sqref="A1:A12"/>
    </sheetView>
  </sheetViews>
  <sheetFormatPr defaultRowHeight="12.75"/>
  <sheetData>
    <row r="1" spans="1:1">
      <c r="A1" s="22"/>
    </row>
    <row r="2" spans="1:1">
      <c r="A2" s="22"/>
    </row>
    <row r="3" spans="1:1">
      <c r="A3" s="22"/>
    </row>
    <row r="4" spans="1:1">
      <c r="A4" s="22"/>
    </row>
    <row r="5" spans="1:1">
      <c r="A5" s="22"/>
    </row>
    <row r="6" spans="1:1">
      <c r="A6" s="22"/>
    </row>
    <row r="7" spans="1:1">
      <c r="A7" s="22"/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1"/>
    </row>
    <row r="14" spans="1:1">
      <c r="A14" s="21"/>
    </row>
    <row r="15" spans="1:1">
      <c r="A15" s="21"/>
    </row>
    <row r="16" spans="1:1">
      <c r="A16" s="21"/>
    </row>
    <row r="17" spans="1:1">
      <c r="A17" s="21"/>
    </row>
    <row r="18" spans="1:1">
      <c r="A18" s="21"/>
    </row>
    <row r="19" spans="1:1">
      <c r="A19" s="21"/>
    </row>
    <row r="20" spans="1:1">
      <c r="A20" s="21"/>
    </row>
    <row r="21" spans="1:1">
      <c r="A21" s="21"/>
    </row>
    <row r="22" spans="1:1">
      <c r="A22" s="21"/>
    </row>
    <row r="23" spans="1:1">
      <c r="A23" s="21"/>
    </row>
    <row r="24" spans="1:1">
      <c r="A24" s="21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</dc:creator>
  <cp:lastModifiedBy>Евгений Викторович</cp:lastModifiedBy>
  <cp:lastPrinted>2017-02-15T07:00:17Z</cp:lastPrinted>
  <dcterms:created xsi:type="dcterms:W3CDTF">2011-10-30T08:39:20Z</dcterms:created>
  <dcterms:modified xsi:type="dcterms:W3CDTF">2017-02-15T11:28:27Z</dcterms:modified>
</cp:coreProperties>
</file>